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gdevco.sharepoint.com/sites/TAFSpecialists/Shared Documents/Projects/IPM/IPM Toolkit/Some of the pictures and templates/IPM Pack/"/>
    </mc:Choice>
  </mc:AlternateContent>
  <xr:revisionPtr revIDLastSave="24" documentId="8_{FFB1D8FE-1B36-4B28-8E48-DC31C7D63B59}" xr6:coauthVersionLast="47" xr6:coauthVersionMax="47" xr10:uidLastSave="{5560A374-20E6-4FE6-81E8-32CB7CD95078}"/>
  <bookViews>
    <workbookView xWindow="-110" yWindow="-110" windowWidth="19420" windowHeight="11500" activeTab="2" xr2:uid="{C0326C5B-9A5F-4236-9CEC-86563A746645}"/>
  </bookViews>
  <sheets>
    <sheet name="EIL" sheetId="3" r:id="rId1"/>
    <sheet name="Cost of Treatment" sheetId="1" r:id="rId2"/>
    <sheet name="Market Value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" i="2" l="1"/>
  <c r="G2" i="3"/>
  <c r="F2" i="3"/>
  <c r="J2" i="1"/>
  <c r="I2" i="1"/>
  <c r="F2" i="1"/>
  <c r="C2" i="3"/>
  <c r="B2" i="3"/>
  <c r="D2" i="2"/>
  <c r="C2" i="2"/>
</calcChain>
</file>

<file path=xl/sharedStrings.xml><?xml version="1.0" encoding="utf-8"?>
<sst xmlns="http://schemas.openxmlformats.org/spreadsheetml/2006/main" count="30" uniqueCount="30">
  <si>
    <t>Treatment</t>
  </si>
  <si>
    <t>Bulldock</t>
  </si>
  <si>
    <t>Spray Volume (litre/ha)</t>
  </si>
  <si>
    <t>Tractor Costs per 1000 l (fuel and maintenance)</t>
  </si>
  <si>
    <t>Driver cost per 1000 lt</t>
  </si>
  <si>
    <t>Product</t>
  </si>
  <si>
    <t>Cost per litre</t>
  </si>
  <si>
    <t>Recommended Application Rate (ml/100 litre water)</t>
  </si>
  <si>
    <t>Cost of Products from ml/100 lt</t>
  </si>
  <si>
    <t>Total Tractor Cost</t>
  </si>
  <si>
    <t>Spray Cost per ha</t>
  </si>
  <si>
    <t>Field</t>
  </si>
  <si>
    <t>Area</t>
  </si>
  <si>
    <t>Total Yield (kg)</t>
  </si>
  <si>
    <t>Yield (ton/ha)</t>
  </si>
  <si>
    <t>Grade 1 (kg)</t>
  </si>
  <si>
    <t>Grade 1 Price (ZAR/kg)</t>
  </si>
  <si>
    <t>Grade 2 (kg)</t>
  </si>
  <si>
    <t>Grade 3 (kg)</t>
  </si>
  <si>
    <t>Grade 2 Price (ZAR/kg)</t>
  </si>
  <si>
    <t>Grade 3 Price (ZAR/kg)</t>
  </si>
  <si>
    <t>Market Value/ha (ZAR)</t>
  </si>
  <si>
    <t>Economic Injury Level</t>
  </si>
  <si>
    <t>Cost Of Treatment (ZAR/ha)</t>
  </si>
  <si>
    <t>Market Value (ZAR/ha)</t>
  </si>
  <si>
    <t>Scenario</t>
  </si>
  <si>
    <t>Bulldock for Sucking Bugs</t>
  </si>
  <si>
    <t>Yield Loss (%)</t>
  </si>
  <si>
    <t>% efficacy of spray</t>
  </si>
  <si>
    <t>Losses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</si>
</sst>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3" fontId="0" fillId="0" borderId="1" xfId="0" applyNumberFormat="1" applyBorder="1"/>
    <xf numFmtId="164" fontId="0" fillId="0" borderId="1" xfId="0" applyNumberFormat="1" applyBorder="1"/>
    <xf numFmtId="3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606425</xdr:colOff>
      <xdr:row>5</xdr:row>
      <xdr:rowOff>180975</xdr:rowOff>
    </xdr:from>
    <xdr:ext cx="5053306" cy="351506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CB4D7F55-9376-2053-25C4-3B0B70ED13F5}"/>
                </a:ext>
              </a:extLst>
            </xdr:cNvPr>
            <xdr:cNvSpPr txBox="1"/>
          </xdr:nvSpPr>
          <xdr:spPr>
            <a:xfrm>
              <a:off x="5413375" y="1654175"/>
              <a:ext cx="5053306" cy="3515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>
                    <m:f>
                      <m:fPr>
                        <m:ctrlPr>
                          <a:rPr lang="en-GB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GB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𝐶𝑜𝑠𝑡</m:t>
                        </m:r>
                        <m:r>
                          <a:rPr lang="en-GB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en-GB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𝑜𝑓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𝑇𝑟𝑒𝑎𝑡𝑚𝑒𝑛𝑡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𝑚𝑎𝑟𝑘𝑒𝑡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𝑣𝑎𝑙𝑢𝑒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𝑜𝑓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𝑐𝑟𝑜𝑝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𝑥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%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𝑦𝑖𝑒𝑙𝑑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𝑙𝑜𝑠𝑠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𝑥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𝑒𝑓𝑓𝑖𝑐𝑎𝑐𝑦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𝑜𝑓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𝑡𝑟𝑒𝑎𝑡𝑚𝑒𝑛𝑡</m:t>
                        </m:r>
                      </m:den>
                    </m:f>
                    <m:r>
                      <a:rPr lang="en-US" sz="1100" b="0" i="1">
                        <a:latin typeface="Cambria Math" panose="02040503050406030204" pitchFamily="18" charset="0"/>
                      </a:rPr>
                      <m:t> −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𝑙𝑜𝑤𝑒𝑟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𝑡ℎ𝑟𝑒𝑠ℎ𝑜𝑙𝑑</m:t>
                    </m:r>
                  </m:oMath>
                </m:oMathPara>
              </a14:m>
              <a:endParaRPr lang="en-GB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CB4D7F55-9376-2053-25C4-3B0B70ED13F5}"/>
                </a:ext>
              </a:extLst>
            </xdr:cNvPr>
            <xdr:cNvSpPr txBox="1"/>
          </xdr:nvSpPr>
          <xdr:spPr>
            <a:xfrm>
              <a:off x="5413375" y="1654175"/>
              <a:ext cx="5053306" cy="3515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(</a:t>
              </a:r>
              <a:r>
                <a:rPr lang="en-GB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𝐶𝑜𝑠𝑡 𝑜𝑓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en-US" sz="1100" b="0" i="0">
                  <a:latin typeface="Cambria Math" panose="02040503050406030204" pitchFamily="18" charset="0"/>
                </a:rPr>
                <a:t>𝑇𝑟𝑒𝑎𝑡𝑚𝑒𝑛𝑡)/(𝑚𝑎𝑟𝑘𝑒𝑡 𝑣𝑎𝑙𝑢𝑒 𝑜𝑓 𝑐𝑟𝑜𝑝 𝑥 %𝑦𝑖𝑒𝑙𝑑 𝑙𝑜𝑠𝑠 𝑥 𝑒𝑓𝑓𝑖𝑐𝑎𝑐𝑦 𝑜𝑓 𝑡𝑟𝑒𝑎𝑡𝑚𝑒𝑛𝑡)  −𝑙𝑜𝑤𝑒𝑟 𝑡ℎ𝑟𝑒𝑠ℎ𝑜𝑙𝑑</a:t>
              </a:r>
              <a:endParaRPr lang="en-GB" sz="11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396875</xdr:colOff>
      <xdr:row>6</xdr:row>
      <xdr:rowOff>180975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D85AEEB-9385-2363-6302-75D8F3683AC2}"/>
            </a:ext>
          </a:extLst>
        </xdr:cNvPr>
        <xdr:cNvSpPr txBox="1"/>
      </xdr:nvSpPr>
      <xdr:spPr>
        <a:xfrm>
          <a:off x="5413375" y="165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 b="0"/>
        </a:p>
      </xdr:txBody>
    </xdr:sp>
    <xdr:clientData/>
  </xdr:oneCellAnchor>
  <xdr:oneCellAnchor>
    <xdr:from>
      <xdr:col>6</xdr:col>
      <xdr:colOff>396875</xdr:colOff>
      <xdr:row>6</xdr:row>
      <xdr:rowOff>180975</xdr:rowOff>
    </xdr:from>
    <xdr:ext cx="4163127" cy="321435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6F438BC8-911C-2C9D-A25C-3BB330331635}"/>
                </a:ext>
              </a:extLst>
            </xdr:cNvPr>
            <xdr:cNvSpPr txBox="1"/>
          </xdr:nvSpPr>
          <xdr:spPr>
            <a:xfrm>
              <a:off x="5413375" y="1654175"/>
              <a:ext cx="4163127" cy="3214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𝑆𝑝𝑟𝑎𝑦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𝑣𝑜𝑙𝑢𝑚𝑒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100</m:t>
                        </m:r>
                      </m:den>
                    </m:f>
                    <m:r>
                      <a:rPr lang="en-US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𝑥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 </m:t>
                    </m:r>
                    <m:f>
                      <m:fPr>
                        <m:ctrlPr>
                          <a:rPr lang="en-GB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GB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𝑅𝑒𝑐𝑜𝑚𝑚𝑒𝑛𝑑𝑒𝑑</m:t>
                        </m:r>
                        <m:r>
                          <a:rPr lang="en-GB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en-GB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𝐴𝑝𝑝𝑙𝑖𝑐𝑎𝑡𝑖𝑜𝑛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𝑅𝑎𝑡𝑒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1000</m:t>
                        </m:r>
                      </m:den>
                    </m:f>
                    <m:r>
                      <a:rPr lang="en-US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𝑥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𝐶𝑜𝑠𝑡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𝑝𝑒𝑟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𝑙𝑖𝑡𝑟𝑒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 </m:t>
                    </m:r>
                  </m:oMath>
                </m:oMathPara>
              </a14:m>
              <a:endParaRPr lang="en-GB" sz="1100"/>
            </a:p>
          </xdr:txBody>
        </xdr:sp>
      </mc:Choice>
      <mc:Fallback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6F438BC8-911C-2C9D-A25C-3BB330331635}"/>
                </a:ext>
              </a:extLst>
            </xdr:cNvPr>
            <xdr:cNvSpPr txBox="1"/>
          </xdr:nvSpPr>
          <xdr:spPr>
            <a:xfrm>
              <a:off x="5413375" y="1654175"/>
              <a:ext cx="4163127" cy="3214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(𝑆𝑝𝑟𝑎𝑦 𝑣𝑜𝑙𝑢𝑚𝑒)/100  𝑥 </a:t>
              </a:r>
              <a:r>
                <a:rPr lang="en-GB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</a:t>
              </a:r>
              <a:r>
                <a:rPr lang="en-GB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𝑅𝑒𝑐𝑜𝑚𝑚𝑒𝑛𝑑𝑒𝑑 𝐴𝑝𝑝𝑙𝑖𝑐𝑎𝑡𝑖𝑜𝑛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en-US" sz="1100" b="0" i="0">
                  <a:latin typeface="Cambria Math" panose="02040503050406030204" pitchFamily="18" charset="0"/>
                </a:rPr>
                <a:t>𝑅𝑎𝑡𝑒)/1000  𝑥 𝐶𝑜𝑠𝑡 𝑝𝑒𝑟 𝑙𝑖𝑡𝑟𝑒 </a:t>
              </a:r>
              <a:endParaRPr lang="en-GB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38545-4C8E-4351-9B9F-B24DD2B8A57D}">
  <dimension ref="A1:G2"/>
  <sheetViews>
    <sheetView workbookViewId="0">
      <selection activeCell="E16" sqref="E16"/>
    </sheetView>
  </sheetViews>
  <sheetFormatPr defaultRowHeight="14.5" x14ac:dyDescent="0.35"/>
  <cols>
    <col min="1" max="1" width="15.26953125" customWidth="1"/>
    <col min="2" max="2" width="16.7265625" bestFit="1" customWidth="1"/>
    <col min="3" max="3" width="10.6328125" customWidth="1"/>
    <col min="7" max="7" width="13.7265625" customWidth="1"/>
  </cols>
  <sheetData>
    <row r="1" spans="1:7" s="4" customFormat="1" ht="43.5" x14ac:dyDescent="0.35">
      <c r="A1" s="6" t="s">
        <v>25</v>
      </c>
      <c r="B1" s="7" t="s">
        <v>23</v>
      </c>
      <c r="C1" s="7" t="s">
        <v>24</v>
      </c>
      <c r="D1" s="7" t="s">
        <v>27</v>
      </c>
      <c r="E1" s="7" t="s">
        <v>28</v>
      </c>
      <c r="F1" s="7" t="s">
        <v>29</v>
      </c>
      <c r="G1" s="7" t="s">
        <v>22</v>
      </c>
    </row>
    <row r="2" spans="1:7" s="4" customFormat="1" ht="29" x14ac:dyDescent="0.35">
      <c r="A2" s="7" t="s">
        <v>26</v>
      </c>
      <c r="B2" s="6">
        <f>+'Cost of Treatment'!J2</f>
        <v>842</v>
      </c>
      <c r="C2" s="16">
        <f>+'Market Value'!K2</f>
        <v>5331999.9999999991</v>
      </c>
      <c r="D2" s="6">
        <v>3</v>
      </c>
      <c r="E2" s="6">
        <v>90</v>
      </c>
      <c r="F2" s="16">
        <f>+(C2*(D2/100)*(E2/100))</f>
        <v>143963.99999999997</v>
      </c>
      <c r="G2" s="6">
        <f>+B2/(C2*(D2/100)*(E2/100))</f>
        <v>5.8486843933205539E-3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0CE3D-5265-49C8-AAD2-595889C35515}">
  <dimension ref="A1:J2"/>
  <sheetViews>
    <sheetView workbookViewId="0">
      <selection activeCell="F15" sqref="F15"/>
    </sheetView>
  </sheetViews>
  <sheetFormatPr defaultRowHeight="14.5" x14ac:dyDescent="0.35"/>
  <cols>
    <col min="1" max="1" width="9.81640625" style="2" bestFit="1" customWidth="1"/>
    <col min="2" max="2" width="9" bestFit="1" customWidth="1"/>
    <col min="3" max="3" width="12" bestFit="1" customWidth="1"/>
    <col min="4" max="4" width="17.26953125" style="3" customWidth="1"/>
    <col min="5" max="5" width="10.26953125" style="3" customWidth="1"/>
    <col min="6" max="6" width="13.453125" style="3" customWidth="1"/>
    <col min="7" max="7" width="15.54296875" style="2" customWidth="1"/>
    <col min="8" max="8" width="10.54296875" style="2" customWidth="1"/>
    <col min="9" max="9" width="7.81640625" style="1" customWidth="1"/>
    <col min="10" max="10" width="15.81640625" customWidth="1"/>
  </cols>
  <sheetData>
    <row r="1" spans="1:10" s="4" customFormat="1" ht="43.5" x14ac:dyDescent="0.35">
      <c r="A1" s="5" t="s">
        <v>0</v>
      </c>
      <c r="B1" s="6" t="s">
        <v>5</v>
      </c>
      <c r="C1" s="6" t="s">
        <v>6</v>
      </c>
      <c r="D1" s="12" t="s">
        <v>7</v>
      </c>
      <c r="E1" s="12" t="s">
        <v>2</v>
      </c>
      <c r="F1" s="12" t="s">
        <v>8</v>
      </c>
      <c r="G1" s="12" t="s">
        <v>3</v>
      </c>
      <c r="H1" s="12" t="s">
        <v>4</v>
      </c>
      <c r="I1" s="7" t="s">
        <v>9</v>
      </c>
      <c r="J1" s="6" t="s">
        <v>10</v>
      </c>
    </row>
    <row r="2" spans="1:10" x14ac:dyDescent="0.35">
      <c r="A2" s="8">
        <v>1</v>
      </c>
      <c r="B2" s="9" t="s">
        <v>1</v>
      </c>
      <c r="C2" s="9">
        <v>300</v>
      </c>
      <c r="D2" s="13">
        <v>6</v>
      </c>
      <c r="E2" s="13">
        <v>2000</v>
      </c>
      <c r="F2" s="13">
        <f>+(E2/100)*(D2/1000)*C2</f>
        <v>36</v>
      </c>
      <c r="G2" s="13">
        <v>178</v>
      </c>
      <c r="H2" s="13">
        <v>150</v>
      </c>
      <c r="I2" s="10">
        <f>+(G2+H2)*(E2/1000)</f>
        <v>656</v>
      </c>
      <c r="J2" s="11">
        <f>+H2+I2+F2</f>
        <v>842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F7602-697A-4C82-9A69-8CA8FC935873}">
  <dimension ref="A1:K2"/>
  <sheetViews>
    <sheetView tabSelected="1" workbookViewId="0">
      <selection activeCell="M8" sqref="M8"/>
    </sheetView>
  </sheetViews>
  <sheetFormatPr defaultRowHeight="14.5" x14ac:dyDescent="0.35"/>
  <cols>
    <col min="3" max="3" width="11.1796875" customWidth="1"/>
    <col min="4" max="4" width="11.26953125" bestFit="1" customWidth="1"/>
  </cols>
  <sheetData>
    <row r="1" spans="1:11" s="4" customFormat="1" ht="51.75" customHeight="1" x14ac:dyDescent="0.35">
      <c r="A1" s="6" t="s">
        <v>11</v>
      </c>
      <c r="B1" s="6" t="s">
        <v>12</v>
      </c>
      <c r="C1" s="7" t="s">
        <v>13</v>
      </c>
      <c r="D1" s="7" t="s">
        <v>14</v>
      </c>
      <c r="E1" s="7" t="s">
        <v>15</v>
      </c>
      <c r="F1" s="7" t="s">
        <v>17</v>
      </c>
      <c r="G1" s="7" t="s">
        <v>18</v>
      </c>
      <c r="H1" s="7" t="s">
        <v>16</v>
      </c>
      <c r="I1" s="7" t="s">
        <v>19</v>
      </c>
      <c r="J1" s="7" t="s">
        <v>20</v>
      </c>
      <c r="K1" s="7" t="s">
        <v>21</v>
      </c>
    </row>
    <row r="2" spans="1:11" x14ac:dyDescent="0.35">
      <c r="A2" s="9">
        <v>1</v>
      </c>
      <c r="B2" s="9">
        <v>3.6</v>
      </c>
      <c r="C2" s="14">
        <f>+E2+F2+G2</f>
        <v>86000</v>
      </c>
      <c r="D2" s="15">
        <f>+(C2/B2)/1000</f>
        <v>23.888888888888886</v>
      </c>
      <c r="E2" s="14">
        <v>60199.999999999993</v>
      </c>
      <c r="F2" s="14">
        <v>17200</v>
      </c>
      <c r="G2" s="14">
        <v>8600</v>
      </c>
      <c r="H2" s="9">
        <v>70</v>
      </c>
      <c r="I2" s="9">
        <v>50</v>
      </c>
      <c r="J2" s="9">
        <v>30</v>
      </c>
      <c r="K2" s="14">
        <f>+(E2*H2)+(F2*I2)+(G2*J2)</f>
        <v>5331999.9999999991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59263ab-6c2f-4553-b363-62fb943f6dfd" xsi:nil="true"/>
    <lcf76f155ced4ddcb4097134ff3c332f xmlns="a7aa5659-7240-4a4b-95fb-de7ec255702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FDD42DCB6A424E87D3412A22ABEE37" ma:contentTypeVersion="13" ma:contentTypeDescription="Create a new document." ma:contentTypeScope="" ma:versionID="0fbe3255a8e5401f24bc333dac912bed">
  <xsd:schema xmlns:xsd="http://www.w3.org/2001/XMLSchema" xmlns:xs="http://www.w3.org/2001/XMLSchema" xmlns:p="http://schemas.microsoft.com/office/2006/metadata/properties" xmlns:ns2="a7aa5659-7240-4a4b-95fb-de7ec2557028" xmlns:ns3="159263ab-6c2f-4553-b363-62fb943f6dfd" targetNamespace="http://schemas.microsoft.com/office/2006/metadata/properties" ma:root="true" ma:fieldsID="c6508294efe82b52bfb1bb4803935b4a" ns2:_="" ns3:_="">
    <xsd:import namespace="a7aa5659-7240-4a4b-95fb-de7ec2557028"/>
    <xsd:import namespace="159263ab-6c2f-4553-b363-62fb943f6d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aa5659-7240-4a4b-95fb-de7ec25570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2da31ed-3fd0-4ae1-888c-678faae90d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263ab-6c2f-4553-b363-62fb943f6df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f3d52be-3359-4782-a693-01cf1d7febd1}" ma:internalName="TaxCatchAll" ma:showField="CatchAllData" ma:web="159263ab-6c2f-4553-b363-62fb943f6d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044F7A-6E2C-45C1-9D5F-91900C5DCC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825357-65C5-42A0-866F-3A0F52601497}">
  <ds:schemaRefs>
    <ds:schemaRef ds:uri="http://schemas.microsoft.com/office/2006/metadata/properties"/>
    <ds:schemaRef ds:uri="http://schemas.microsoft.com/office/infopath/2007/PartnerControls"/>
    <ds:schemaRef ds:uri="159263ab-6c2f-4553-b363-62fb943f6dfd"/>
    <ds:schemaRef ds:uri="a7aa5659-7240-4a4b-95fb-de7ec2557028"/>
  </ds:schemaRefs>
</ds:datastoreItem>
</file>

<file path=customXml/itemProps3.xml><?xml version="1.0" encoding="utf-8"?>
<ds:datastoreItem xmlns:ds="http://schemas.openxmlformats.org/officeDocument/2006/customXml" ds:itemID="{AC679C75-BE3A-4A1F-8316-9988907DF8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aa5659-7240-4a4b-95fb-de7ec2557028"/>
    <ds:schemaRef ds:uri="159263ab-6c2f-4553-b363-62fb943f6d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EIL</vt:lpstr>
      <vt:lpstr>Cost of Treatment</vt:lpstr>
      <vt:lpstr>Market Value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Anita Vaughan</dc:creator>
  <cp:lastModifiedBy>Shannon Wangwe</cp:lastModifiedBy>
  <dcterms:created xsi:type="dcterms:W3CDTF">2026-01-19T13:52:56Z</dcterms:created>
  <dcterms:modified xsi:type="dcterms:W3CDTF">2026-10-07T13:07:55Z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0x010100F6FDD42DCB6A424E87D3412A22ABEE37</vt:lpwstr>
  </property>
  <property fmtid="{D5CDD505-2E9C-101B-9397-08002B2CF9AE}" pid="3" name="MediaServiceImageTags">
    <vt:lpwstr/>
  </property>
</Properties>
</file>